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Pol'!$A$1:$U$32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2" i="12"/>
  <c r="F39" i="1" s="1"/>
  <c r="O8" i="12"/>
  <c r="G9"/>
  <c r="M9" s="1"/>
  <c r="M8" s="1"/>
  <c r="I9"/>
  <c r="I8" s="1"/>
  <c r="K9"/>
  <c r="K8" s="1"/>
  <c r="O9"/>
  <c r="Q9"/>
  <c r="Q8" s="1"/>
  <c r="U9"/>
  <c r="U8" s="1"/>
  <c r="G11"/>
  <c r="I11"/>
  <c r="K11"/>
  <c r="O11"/>
  <c r="Q11"/>
  <c r="U11"/>
  <c r="G12"/>
  <c r="M12" s="1"/>
  <c r="I12"/>
  <c r="K12"/>
  <c r="O12"/>
  <c r="Q12"/>
  <c r="U12"/>
  <c r="G15"/>
  <c r="I15"/>
  <c r="K15"/>
  <c r="M15"/>
  <c r="O15"/>
  <c r="Q15"/>
  <c r="U15"/>
  <c r="G19"/>
  <c r="M19" s="1"/>
  <c r="I19"/>
  <c r="K19"/>
  <c r="O19"/>
  <c r="Q19"/>
  <c r="U19"/>
  <c r="G20"/>
  <c r="M20" s="1"/>
  <c r="I20"/>
  <c r="K20"/>
  <c r="O20"/>
  <c r="Q20"/>
  <c r="U20"/>
  <c r="I20" i="1"/>
  <c r="I19"/>
  <c r="I17"/>
  <c r="I16"/>
  <c r="G27"/>
  <c r="F40"/>
  <c r="G23" s="1"/>
  <c r="G40"/>
  <c r="H40"/>
  <c r="I40"/>
  <c r="J39" s="1"/>
  <c r="J40"/>
  <c r="J28"/>
  <c r="J26"/>
  <c r="G38"/>
  <c r="F38"/>
  <c r="J23"/>
  <c r="J24"/>
  <c r="J25"/>
  <c r="J27"/>
  <c r="E24"/>
  <c r="E26"/>
  <c r="U10" i="12" l="1"/>
  <c r="G10"/>
  <c r="I48" i="1" s="1"/>
  <c r="I10" i="12"/>
  <c r="AD22"/>
  <c r="G39" i="1" s="1"/>
  <c r="H39" s="1"/>
  <c r="I39" s="1"/>
  <c r="O10" i="12"/>
  <c r="K10"/>
  <c r="Q10"/>
  <c r="G8"/>
  <c r="G24" i="1"/>
  <c r="G28"/>
  <c r="M11" i="12"/>
  <c r="M10" s="1"/>
  <c r="G22" l="1"/>
  <c r="I47" i="1"/>
  <c r="I18" l="1"/>
  <c r="I21" s="1"/>
  <c r="G25" s="1"/>
  <c r="I49"/>
  <c r="G26" l="1"/>
  <c r="G29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<sst xmlns="http://schemas.openxmlformats.org/spreadsheetml/2006/main" count="160" uniqueCount="107">
  <si>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</si>
  <si>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</si>
  <si>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</si>
  <si>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</si>
  <si>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</si>
  <si>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</si>
  <si>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</si>
  <si>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</si>
  <si>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</si>
  <si>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</si>
  <si>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</si>
  <si>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</si>
  <si>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</si>
  <si>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</si>
  <si>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</si>
  <si>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</si>
  <si>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</si>
  <si>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</si>
  <si>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</si>
  <si>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</si>
  <si>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</si>
  <si>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</si>
  <si>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</si>
  <si>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</si>
  <si>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</si>
  <si>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</si>
  <si>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</si>
  <si>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</si>
  <si>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</si>
  <si>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</si>
  <si>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</si>
  <si>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</si>
  <si>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</si>
  <si>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</si>
  <si>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</si>
  <si>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</si>
  <si>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</si>
  <si>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</si>
  <si>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</si>
  <si>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</si>
  <si>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</si>
  <si>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</si>
  <si>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</si>
  <si>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</si>
  <si>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</si>
  <si>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Svislá plošina Provaznická 62, Ostrava - Hrabůvka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</si>
  <si>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</si>
  <si>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</si>
  <si>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</si>
  <si>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</si>
  <si>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</si>
  <si>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</si>
  <si>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</si>
  <si>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M33</t>
  </si>
  <si>
    <t>Montáže dopravních zař. a vah- výtahy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</si>
  <si>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</si>
  <si>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</si>
  <si>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</si>
  <si>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</si>
  <si>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</si>
  <si>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</si>
  <si>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</si>
  <si>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</si>
  <si>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</si>
  <si>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</si>
  <si>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</si>
  <si>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</si>
  <si>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</si>
  <si>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</si>
  <si>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</si>
  <si>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</si>
  <si>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</si>
  <si>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</si>
  <si>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</si>
  <si>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</si>
  <si>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</si>
  <si>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</si>
  <si>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</si>
  <si>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</si>
  <si>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</si>
  <si>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</si>
  <si>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</si>
  <si>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</si>
  <si>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</si>
  <si>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211</t>
  </si>
  <si>
    <t>Revizní zpráva elektro</t>
  </si>
  <si>
    <t>soubor</t>
  </si>
  <si>
    <t>POL1_0</t>
  </si>
  <si>
    <t>331</t>
  </si>
  <si>
    <t>Doprava+dodávka+montáž svislá plošina</t>
  </si>
  <si>
    <t>332</t>
  </si>
  <si>
    <t>Doprava+dod.+montáž, prosklená šachta, nosná kce</t>
  </si>
  <si>
    <t>včetně dveří (2ks) a ovládacích tlačítek ve stanicích (v dveřním rámu):</t>
  </si>
  <si>
    <t>VV</t>
  </si>
  <si>
    <t>1</t>
  </si>
  <si>
    <t>333</t>
  </si>
  <si>
    <t>Doprava+dodávka+montáž vybavení stanic</t>
  </si>
  <si>
    <t>zastávek: el.rozvaděč plošiny, rozvody elektro plošiny (v plastové liště bílé), včetně přípojky elektro CYKY-C 3x1,5 a uzemňovací kabel CYA 6 (zasekat do zdiva a zapravení omítky):</t>
  </si>
  <si>
    <t>frekvenční měnič:</t>
  </si>
  <si>
    <t>334</t>
  </si>
  <si>
    <t>Zkouška zařízení po montáži a proškolení obsluhy</t>
  </si>
  <si>
    <t>335</t>
  </si>
  <si>
    <t xml:space="preserve">Přesné zaměření prostoru plošiny a zpracování, výrobní dokumentace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</si>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</sst>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2"/>
  <sheetViews>
    <sheetView showGridLines="0" topLeftCell="B23" zoomScaleNormal="100" zoomScaleSheetLayoutView="75" workbookViewId="0">
      <selection activeCell="N21" sqref="N2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00" t="s">
        <v>42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>
      <c r="A2" s="4"/>
      <c r="B2" s="81" t="s">
        <v>40</v>
      </c>
      <c r="C2" s="82"/>
      <c r="D2" s="226" t="s">
        <v>45</v>
      </c>
      <c r="E2" s="227"/>
      <c r="F2" s="227"/>
      <c r="G2" s="227"/>
      <c r="H2" s="227"/>
      <c r="I2" s="227"/>
      <c r="J2" s="228"/>
      <c r="O2" s="2"/>
    </row>
    <row r="3" spans="1:15" ht="23.25" hidden="1" customHeight="1">
      <c r="A3" s="4"/>
      <c r="B3" s="83" t="s">
        <v>43</v>
      </c>
      <c r="C3" s="84"/>
      <c r="D3" s="219"/>
      <c r="E3" s="220"/>
      <c r="F3" s="220"/>
      <c r="G3" s="220"/>
      <c r="H3" s="220"/>
      <c r="I3" s="220"/>
      <c r="J3" s="221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15.75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>
      <c r="A16" s="138" t="s">
        <v>23</v>
      </c>
      <c r="B16" s="139" t="s">
        <v>23</v>
      </c>
      <c r="C16" s="58"/>
      <c r="D16" s="59"/>
      <c r="E16" s="209"/>
      <c r="F16" s="216"/>
      <c r="G16" s="209"/>
      <c r="H16" s="216"/>
      <c r="I16" s="209">
        <f>SUMIF(F47:F48,A16,I47:I48)+SUMIF(F47:F48,"PSU",I47:I48)</f>
        <v>0</v>
      </c>
      <c r="J16" s="210"/>
    </row>
    <row r="17" spans="1:10" ht="23.25" customHeight="1">
      <c r="A17" s="138" t="s">
        <v>24</v>
      </c>
      <c r="B17" s="139" t="s">
        <v>24</v>
      </c>
      <c r="C17" s="58"/>
      <c r="D17" s="59"/>
      <c r="E17" s="209"/>
      <c r="F17" s="216"/>
      <c r="G17" s="209"/>
      <c r="H17" s="216"/>
      <c r="I17" s="209">
        <f>SUMIF(F47:F48,A17,I47:I48)</f>
        <v>0</v>
      </c>
      <c r="J17" s="210"/>
    </row>
    <row r="18" spans="1:10" ht="23.25" customHeight="1">
      <c r="A18" s="138" t="s">
        <v>25</v>
      </c>
      <c r="B18" s="139" t="s">
        <v>25</v>
      </c>
      <c r="C18" s="58"/>
      <c r="D18" s="59"/>
      <c r="E18" s="209"/>
      <c r="F18" s="216"/>
      <c r="G18" s="209"/>
      <c r="H18" s="216"/>
      <c r="I18" s="209">
        <f>SUMIF(F47:F48,A18,I47:I48)</f>
        <v>0</v>
      </c>
      <c r="J18" s="210"/>
    </row>
    <row r="19" spans="1:10" ht="23.25" customHeight="1">
      <c r="A19" s="138" t="s">
        <v>55</v>
      </c>
      <c r="B19" s="139" t="s">
        <v>26</v>
      </c>
      <c r="C19" s="58"/>
      <c r="D19" s="59"/>
      <c r="E19" s="209"/>
      <c r="F19" s="216"/>
      <c r="G19" s="209"/>
      <c r="H19" s="216"/>
      <c r="I19" s="209">
        <f>SUMIF(F47:F48,A19,I47:I48)</f>
        <v>0</v>
      </c>
      <c r="J19" s="210"/>
    </row>
    <row r="20" spans="1:10" ht="23.25" customHeight="1">
      <c r="A20" s="138" t="s">
        <v>56</v>
      </c>
      <c r="B20" s="139" t="s">
        <v>27</v>
      </c>
      <c r="C20" s="58"/>
      <c r="D20" s="59"/>
      <c r="E20" s="209"/>
      <c r="F20" s="216"/>
      <c r="G20" s="209"/>
      <c r="H20" s="216"/>
      <c r="I20" s="209">
        <f>SUMIF(F47:F48,A20,I47:I48)</f>
        <v>0</v>
      </c>
      <c r="J20" s="210"/>
    </row>
    <row r="21" spans="1:10" ht="23.25" customHeight="1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5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3">
        <f>ZakladDPHSni*SazbaDPH1/100</f>
        <v>0</v>
      </c>
      <c r="H24" s="224"/>
      <c r="I24" s="224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I21</f>
        <v>0</v>
      </c>
      <c r="H25" s="208"/>
      <c r="I25" s="208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48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2" t="s">
        <v>2</v>
      </c>
      <c r="E35" s="22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>
      <c r="A39" s="97">
        <v>0</v>
      </c>
      <c r="B39" s="103" t="s">
        <v>46</v>
      </c>
      <c r="C39" s="232" t="s">
        <v>45</v>
      </c>
      <c r="D39" s="233"/>
      <c r="E39" s="233"/>
      <c r="F39" s="108">
        <f>'Rozpočet Pol'!AC22</f>
        <v>0</v>
      </c>
      <c r="G39" s="109">
        <f>'Rozpočet Pol'!AD22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>
      <c r="A40" s="97"/>
      <c r="B40" s="234" t="s">
        <v>47</v>
      </c>
      <c r="C40" s="235"/>
      <c r="D40" s="235"/>
      <c r="E40" s="23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>
      <c r="B44" s="120" t="s">
        <v>49</v>
      </c>
    </row>
    <row r="46" spans="1:10" ht="25.5" customHeight="1">
      <c r="A46" s="121"/>
      <c r="B46" s="124" t="s">
        <v>16</v>
      </c>
      <c r="C46" s="124" t="s">
        <v>5</v>
      </c>
      <c r="D46" s="125"/>
      <c r="E46" s="125"/>
      <c r="F46" s="128" t="s">
        <v>50</v>
      </c>
      <c r="G46" s="128"/>
      <c r="H46" s="128"/>
      <c r="I46" s="237" t="s">
        <v>28</v>
      </c>
      <c r="J46" s="237"/>
    </row>
    <row r="47" spans="1:10" ht="25.5" customHeight="1">
      <c r="A47" s="122"/>
      <c r="B47" s="129" t="s">
        <v>51</v>
      </c>
      <c r="C47" s="239" t="s">
        <v>52</v>
      </c>
      <c r="D47" s="240"/>
      <c r="E47" s="240"/>
      <c r="F47" s="131" t="s">
        <v>25</v>
      </c>
      <c r="G47" s="132"/>
      <c r="H47" s="132"/>
      <c r="I47" s="238">
        <f>'Rozpočet Pol'!G8</f>
        <v>0</v>
      </c>
      <c r="J47" s="238"/>
    </row>
    <row r="48" spans="1:10" ht="25.5" customHeight="1">
      <c r="A48" s="122"/>
      <c r="B48" s="130" t="s">
        <v>53</v>
      </c>
      <c r="C48" s="242" t="s">
        <v>54</v>
      </c>
      <c r="D48" s="243"/>
      <c r="E48" s="243"/>
      <c r="F48" s="133" t="s">
        <v>25</v>
      </c>
      <c r="G48" s="134"/>
      <c r="H48" s="134"/>
      <c r="I48" s="241">
        <f>'Rozpočet Pol'!G10</f>
        <v>0</v>
      </c>
      <c r="J48" s="241"/>
    </row>
    <row r="49" spans="1:10" ht="25.5" customHeight="1">
      <c r="A49" s="123"/>
      <c r="B49" s="126" t="s">
        <v>1</v>
      </c>
      <c r="C49" s="126"/>
      <c r="D49" s="127"/>
      <c r="E49" s="127"/>
      <c r="F49" s="135"/>
      <c r="G49" s="136"/>
      <c r="H49" s="136"/>
      <c r="I49" s="231">
        <f>SUM(I47:I48)</f>
        <v>0</v>
      </c>
      <c r="J49" s="231"/>
    </row>
    <row r="50" spans="1:10">
      <c r="F50" s="137"/>
      <c r="G50" s="96"/>
      <c r="H50" s="137"/>
      <c r="I50" s="96"/>
      <c r="J50" s="96"/>
    </row>
    <row r="51" spans="1:10">
      <c r="F51" s="137"/>
      <c r="G51" s="96"/>
      <c r="H51" s="137"/>
      <c r="I51" s="96"/>
      <c r="J51" s="96"/>
    </row>
    <row r="52" spans="1:10">
      <c r="F52" s="137"/>
      <c r="G52" s="96"/>
      <c r="H52" s="137"/>
      <c r="I52" s="96"/>
      <c r="J5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>
      <c r="A4" s="79" t="s">
        <v>8</v>
      </c>
      <c r="B4" s="78"/>
      <c r="C4" s="246"/>
      <c r="D4" s="246"/>
      <c r="E4" s="246"/>
      <c r="F4" s="246"/>
      <c r="G4" s="24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32"/>
  <sheetViews>
    <sheetView tabSelected="1" workbookViewId="0">
      <selection activeCell="F19" sqref="F19"/>
    </sheetView>
  </sheetViews>
  <sheetFormatPr defaultRowHeight="12.75" outlineLevelRow="1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60" t="s">
        <v>6</v>
      </c>
      <c r="B1" s="260"/>
      <c r="C1" s="260"/>
      <c r="D1" s="260"/>
      <c r="E1" s="260"/>
      <c r="F1" s="260"/>
      <c r="G1" s="260"/>
      <c r="AE1" t="s">
        <v>58</v>
      </c>
    </row>
    <row r="2" spans="1:60" ht="24.95" customHeight="1">
      <c r="A2" s="142" t="s">
        <v>57</v>
      </c>
      <c r="B2" s="140"/>
      <c r="C2" s="261" t="s">
        <v>45</v>
      </c>
      <c r="D2" s="262"/>
      <c r="E2" s="262"/>
      <c r="F2" s="262"/>
      <c r="G2" s="263"/>
      <c r="AE2" t="s">
        <v>59</v>
      </c>
    </row>
    <row r="3" spans="1:60" ht="24.95" hidden="1" customHeight="1">
      <c r="A3" s="143" t="s">
        <v>7</v>
      </c>
      <c r="B3" s="141"/>
      <c r="C3" s="264"/>
      <c r="D3" s="265"/>
      <c r="E3" s="265"/>
      <c r="F3" s="265"/>
      <c r="G3" s="266"/>
      <c r="AE3" t="s">
        <v>60</v>
      </c>
    </row>
    <row r="4" spans="1:60" ht="24.95" hidden="1" customHeight="1">
      <c r="A4" s="143" t="s">
        <v>8</v>
      </c>
      <c r="B4" s="141"/>
      <c r="C4" s="264"/>
      <c r="D4" s="265"/>
      <c r="E4" s="265"/>
      <c r="F4" s="265"/>
      <c r="G4" s="266"/>
      <c r="AE4" t="s">
        <v>61</v>
      </c>
    </row>
    <row r="5" spans="1:60" hidden="1">
      <c r="A5" s="144" t="s">
        <v>62</v>
      </c>
      <c r="B5" s="145"/>
      <c r="C5" s="146"/>
      <c r="D5" s="147"/>
      <c r="E5" s="147"/>
      <c r="F5" s="147"/>
      <c r="G5" s="148"/>
      <c r="AE5" t="s">
        <v>63</v>
      </c>
    </row>
    <row r="7" spans="1:60" ht="38.25">
      <c r="A7" s="153" t="s">
        <v>64</v>
      </c>
      <c r="B7" s="154" t="s">
        <v>65</v>
      </c>
      <c r="C7" s="154" t="s">
        <v>66</v>
      </c>
      <c r="D7" s="153" t="s">
        <v>67</v>
      </c>
      <c r="E7" s="153" t="s">
        <v>68</v>
      </c>
      <c r="F7" s="149" t="s">
        <v>69</v>
      </c>
      <c r="G7" s="172" t="s">
        <v>28</v>
      </c>
      <c r="H7" s="173" t="s">
        <v>29</v>
      </c>
      <c r="I7" s="173" t="s">
        <v>70</v>
      </c>
      <c r="J7" s="173" t="s">
        <v>30</v>
      </c>
      <c r="K7" s="173" t="s">
        <v>71</v>
      </c>
      <c r="L7" s="173" t="s">
        <v>72</v>
      </c>
      <c r="M7" s="173" t="s">
        <v>73</v>
      </c>
      <c r="N7" s="173" t="s">
        <v>74</v>
      </c>
      <c r="O7" s="173" t="s">
        <v>75</v>
      </c>
      <c r="P7" s="173" t="s">
        <v>76</v>
      </c>
      <c r="Q7" s="173" t="s">
        <v>77</v>
      </c>
      <c r="R7" s="173" t="s">
        <v>78</v>
      </c>
      <c r="S7" s="173" t="s">
        <v>79</v>
      </c>
      <c r="T7" s="173" t="s">
        <v>80</v>
      </c>
      <c r="U7" s="156" t="s">
        <v>81</v>
      </c>
    </row>
    <row r="8" spans="1:60">
      <c r="A8" s="174" t="s">
        <v>82</v>
      </c>
      <c r="B8" s="175" t="s">
        <v>51</v>
      </c>
      <c r="C8" s="176" t="s">
        <v>52</v>
      </c>
      <c r="D8" s="177"/>
      <c r="E8" s="178"/>
      <c r="F8" s="179"/>
      <c r="G8" s="179">
        <f>SUMIF(AE9:AE9,"&lt;&gt;NOR",G9:G9)</f>
        <v>0</v>
      </c>
      <c r="H8" s="179"/>
      <c r="I8" s="179">
        <f>SUM(I9:I9)</f>
        <v>0</v>
      </c>
      <c r="J8" s="179"/>
      <c r="K8" s="179">
        <f>SUM(K9:K9)</f>
        <v>0</v>
      </c>
      <c r="L8" s="179"/>
      <c r="M8" s="179">
        <f>SUM(M9:M9)</f>
        <v>0</v>
      </c>
      <c r="N8" s="155"/>
      <c r="O8" s="155">
        <f>SUM(O9:O9)</f>
        <v>0</v>
      </c>
      <c r="P8" s="155"/>
      <c r="Q8" s="155">
        <f>SUM(Q9:Q9)</f>
        <v>0</v>
      </c>
      <c r="R8" s="155"/>
      <c r="S8" s="155"/>
      <c r="T8" s="174"/>
      <c r="U8" s="155">
        <f>SUM(U9:U9)</f>
        <v>0</v>
      </c>
      <c r="AE8" t="s">
        <v>83</v>
      </c>
    </row>
    <row r="9" spans="1:60" outlineLevel="1">
      <c r="A9" s="151">
        <v>1</v>
      </c>
      <c r="B9" s="157" t="s">
        <v>84</v>
      </c>
      <c r="C9" s="192" t="s">
        <v>85</v>
      </c>
      <c r="D9" s="159" t="s">
        <v>86</v>
      </c>
      <c r="E9" s="166">
        <v>1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</v>
      </c>
      <c r="U9" s="160">
        <f>ROUND(E9*T9,2)</f>
        <v>0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87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>
      <c r="A10" s="152" t="s">
        <v>82</v>
      </c>
      <c r="B10" s="158" t="s">
        <v>53</v>
      </c>
      <c r="C10" s="193" t="s">
        <v>54</v>
      </c>
      <c r="D10" s="162"/>
      <c r="E10" s="167"/>
      <c r="F10" s="171"/>
      <c r="G10" s="171">
        <f>SUMIF(AE11:AE20,"&lt;&gt;NOR",G11:G20)</f>
        <v>0</v>
      </c>
      <c r="H10" s="171"/>
      <c r="I10" s="171">
        <f>SUM(I11:I20)</f>
        <v>0</v>
      </c>
      <c r="J10" s="171"/>
      <c r="K10" s="171">
        <f>SUM(K11:K20)</f>
        <v>0</v>
      </c>
      <c r="L10" s="171"/>
      <c r="M10" s="171">
        <f>SUM(M11:M20)</f>
        <v>0</v>
      </c>
      <c r="N10" s="163"/>
      <c r="O10" s="163">
        <f>SUM(O11:O20)</f>
        <v>0</v>
      </c>
      <c r="P10" s="163"/>
      <c r="Q10" s="163">
        <f>SUM(Q11:Q20)</f>
        <v>0</v>
      </c>
      <c r="R10" s="163"/>
      <c r="S10" s="163"/>
      <c r="T10" s="164"/>
      <c r="U10" s="163">
        <f>SUM(U11:U20)</f>
        <v>0</v>
      </c>
      <c r="AE10" t="s">
        <v>83</v>
      </c>
    </row>
    <row r="11" spans="1:60" outlineLevel="1">
      <c r="A11" s="151">
        <v>2</v>
      </c>
      <c r="B11" s="157" t="s">
        <v>88</v>
      </c>
      <c r="C11" s="192" t="s">
        <v>89</v>
      </c>
      <c r="D11" s="159" t="s">
        <v>86</v>
      </c>
      <c r="E11" s="166">
        <v>1</v>
      </c>
      <c r="F11" s="169"/>
      <c r="G11" s="170">
        <f>ROUND(E11*F11,2)</f>
        <v>0</v>
      </c>
      <c r="H11" s="169"/>
      <c r="I11" s="170">
        <f>ROUND(E11*H11,2)</f>
        <v>0</v>
      </c>
      <c r="J11" s="169"/>
      <c r="K11" s="170">
        <f>ROUND(E11*J11,2)</f>
        <v>0</v>
      </c>
      <c r="L11" s="170">
        <v>21</v>
      </c>
      <c r="M11" s="170">
        <f>G11*(1+L11/100)</f>
        <v>0</v>
      </c>
      <c r="N11" s="160">
        <v>0</v>
      </c>
      <c r="O11" s="160">
        <f>ROUND(E11*N11,5)</f>
        <v>0</v>
      </c>
      <c r="P11" s="160">
        <v>0</v>
      </c>
      <c r="Q11" s="160">
        <f>ROUND(E11*P11,5)</f>
        <v>0</v>
      </c>
      <c r="R11" s="160"/>
      <c r="S11" s="160"/>
      <c r="T11" s="161">
        <v>0</v>
      </c>
      <c r="U11" s="160">
        <f>ROUND(E11*T11,2)</f>
        <v>0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87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>
      <c r="A12" s="151">
        <v>3</v>
      </c>
      <c r="B12" s="157" t="s">
        <v>90</v>
      </c>
      <c r="C12" s="192" t="s">
        <v>91</v>
      </c>
      <c r="D12" s="159" t="s">
        <v>86</v>
      </c>
      <c r="E12" s="166">
        <v>1</v>
      </c>
      <c r="F12" s="169"/>
      <c r="G12" s="170">
        <f>ROUND(E12*F12,2)</f>
        <v>0</v>
      </c>
      <c r="H12" s="169"/>
      <c r="I12" s="170">
        <f>ROUND(E12*H12,2)</f>
        <v>0</v>
      </c>
      <c r="J12" s="169"/>
      <c r="K12" s="170">
        <f>ROUND(E12*J12,2)</f>
        <v>0</v>
      </c>
      <c r="L12" s="170">
        <v>21</v>
      </c>
      <c r="M12" s="170">
        <f>G12*(1+L12/100)</f>
        <v>0</v>
      </c>
      <c r="N12" s="160">
        <v>0</v>
      </c>
      <c r="O12" s="160">
        <f>ROUND(E12*N12,5)</f>
        <v>0</v>
      </c>
      <c r="P12" s="160">
        <v>0</v>
      </c>
      <c r="Q12" s="160">
        <f>ROUND(E12*P12,5)</f>
        <v>0</v>
      </c>
      <c r="R12" s="160"/>
      <c r="S12" s="160"/>
      <c r="T12" s="161">
        <v>0</v>
      </c>
      <c r="U12" s="160">
        <f>ROUND(E12*T12,2)</f>
        <v>0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87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>
      <c r="A13" s="151"/>
      <c r="B13" s="157"/>
      <c r="C13" s="194" t="s">
        <v>92</v>
      </c>
      <c r="D13" s="165"/>
      <c r="E13" s="168"/>
      <c r="F13" s="170"/>
      <c r="G13" s="170"/>
      <c r="H13" s="170"/>
      <c r="I13" s="170"/>
      <c r="J13" s="170"/>
      <c r="K13" s="170"/>
      <c r="L13" s="170"/>
      <c r="M13" s="170"/>
      <c r="N13" s="160"/>
      <c r="O13" s="160"/>
      <c r="P13" s="160"/>
      <c r="Q13" s="160"/>
      <c r="R13" s="160"/>
      <c r="S13" s="160"/>
      <c r="T13" s="161"/>
      <c r="U13" s="160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93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51"/>
      <c r="B14" s="157"/>
      <c r="C14" s="194" t="s">
        <v>94</v>
      </c>
      <c r="D14" s="165"/>
      <c r="E14" s="168">
        <v>1</v>
      </c>
      <c r="F14" s="170"/>
      <c r="G14" s="170"/>
      <c r="H14" s="170"/>
      <c r="I14" s="170"/>
      <c r="J14" s="170"/>
      <c r="K14" s="170"/>
      <c r="L14" s="170"/>
      <c r="M14" s="170"/>
      <c r="N14" s="160"/>
      <c r="O14" s="160"/>
      <c r="P14" s="160"/>
      <c r="Q14" s="160"/>
      <c r="R14" s="160"/>
      <c r="S14" s="160"/>
      <c r="T14" s="161"/>
      <c r="U14" s="160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93</v>
      </c>
      <c r="AF14" s="150">
        <v>0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>
      <c r="A15" s="151">
        <v>4</v>
      </c>
      <c r="B15" s="157" t="s">
        <v>95</v>
      </c>
      <c r="C15" s="192" t="s">
        <v>96</v>
      </c>
      <c r="D15" s="159" t="s">
        <v>86</v>
      </c>
      <c r="E15" s="166">
        <v>1</v>
      </c>
      <c r="F15" s="169"/>
      <c r="G15" s="170">
        <f>ROUND(E15*F15,2)</f>
        <v>0</v>
      </c>
      <c r="H15" s="169"/>
      <c r="I15" s="170">
        <f>ROUND(E15*H15,2)</f>
        <v>0</v>
      </c>
      <c r="J15" s="169"/>
      <c r="K15" s="170">
        <f>ROUND(E15*J15,2)</f>
        <v>0</v>
      </c>
      <c r="L15" s="170">
        <v>21</v>
      </c>
      <c r="M15" s="170">
        <f>G15*(1+L15/100)</f>
        <v>0</v>
      </c>
      <c r="N15" s="160">
        <v>0</v>
      </c>
      <c r="O15" s="160">
        <f>ROUND(E15*N15,5)</f>
        <v>0</v>
      </c>
      <c r="P15" s="160">
        <v>0</v>
      </c>
      <c r="Q15" s="160">
        <f>ROUND(E15*P15,5)</f>
        <v>0</v>
      </c>
      <c r="R15" s="160"/>
      <c r="S15" s="160"/>
      <c r="T15" s="161">
        <v>0</v>
      </c>
      <c r="U15" s="160">
        <f>ROUND(E15*T15,2)</f>
        <v>0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87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45" outlineLevel="1">
      <c r="A16" s="151"/>
      <c r="B16" s="157"/>
      <c r="C16" s="194" t="s">
        <v>97</v>
      </c>
      <c r="D16" s="165"/>
      <c r="E16" s="168"/>
      <c r="F16" s="170"/>
      <c r="G16" s="170"/>
      <c r="H16" s="170"/>
      <c r="I16" s="170"/>
      <c r="J16" s="170"/>
      <c r="K16" s="170"/>
      <c r="L16" s="170"/>
      <c r="M16" s="170"/>
      <c r="N16" s="160"/>
      <c r="O16" s="160"/>
      <c r="P16" s="160"/>
      <c r="Q16" s="160"/>
      <c r="R16" s="160"/>
      <c r="S16" s="160"/>
      <c r="T16" s="161"/>
      <c r="U16" s="160"/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93</v>
      </c>
      <c r="AF16" s="150">
        <v>0</v>
      </c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>
      <c r="A17" s="151"/>
      <c r="B17" s="157"/>
      <c r="C17" s="194" t="s">
        <v>98</v>
      </c>
      <c r="D17" s="165"/>
      <c r="E17" s="168"/>
      <c r="F17" s="170"/>
      <c r="G17" s="170"/>
      <c r="H17" s="170"/>
      <c r="I17" s="170"/>
      <c r="J17" s="170"/>
      <c r="K17" s="170"/>
      <c r="L17" s="170"/>
      <c r="M17" s="170"/>
      <c r="N17" s="160"/>
      <c r="O17" s="160"/>
      <c r="P17" s="160"/>
      <c r="Q17" s="160"/>
      <c r="R17" s="160"/>
      <c r="S17" s="160"/>
      <c r="T17" s="161"/>
      <c r="U17" s="160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93</v>
      </c>
      <c r="AF17" s="150">
        <v>0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>
      <c r="A18" s="151"/>
      <c r="B18" s="157"/>
      <c r="C18" s="194" t="s">
        <v>94</v>
      </c>
      <c r="D18" s="165"/>
      <c r="E18" s="168">
        <v>1</v>
      </c>
      <c r="F18" s="170"/>
      <c r="G18" s="170"/>
      <c r="H18" s="170"/>
      <c r="I18" s="170"/>
      <c r="J18" s="170"/>
      <c r="K18" s="170"/>
      <c r="L18" s="170"/>
      <c r="M18" s="170"/>
      <c r="N18" s="160"/>
      <c r="O18" s="160"/>
      <c r="P18" s="160"/>
      <c r="Q18" s="160"/>
      <c r="R18" s="160"/>
      <c r="S18" s="160"/>
      <c r="T18" s="161"/>
      <c r="U18" s="16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93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>
      <c r="A19" s="151">
        <v>5</v>
      </c>
      <c r="B19" s="157" t="s">
        <v>99</v>
      </c>
      <c r="C19" s="192" t="s">
        <v>100</v>
      </c>
      <c r="D19" s="159" t="s">
        <v>86</v>
      </c>
      <c r="E19" s="166">
        <v>1</v>
      </c>
      <c r="F19" s="169"/>
      <c r="G19" s="170">
        <f>ROUND(E19*F19,2)</f>
        <v>0</v>
      </c>
      <c r="H19" s="169"/>
      <c r="I19" s="170">
        <f>ROUND(E19*H19,2)</f>
        <v>0</v>
      </c>
      <c r="J19" s="169"/>
      <c r="K19" s="170">
        <f>ROUND(E19*J19,2)</f>
        <v>0</v>
      </c>
      <c r="L19" s="170">
        <v>21</v>
      </c>
      <c r="M19" s="170">
        <f>G19*(1+L19/100)</f>
        <v>0</v>
      </c>
      <c r="N19" s="160">
        <v>0</v>
      </c>
      <c r="O19" s="160">
        <f>ROUND(E19*N19,5)</f>
        <v>0</v>
      </c>
      <c r="P19" s="160">
        <v>0</v>
      </c>
      <c r="Q19" s="160">
        <f>ROUND(E19*P19,5)</f>
        <v>0</v>
      </c>
      <c r="R19" s="160"/>
      <c r="S19" s="160"/>
      <c r="T19" s="161">
        <v>0</v>
      </c>
      <c r="U19" s="160">
        <f>ROUND(E19*T19,2)</f>
        <v>0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87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2.5" outlineLevel="1">
      <c r="A20" s="180">
        <v>6</v>
      </c>
      <c r="B20" s="181" t="s">
        <v>101</v>
      </c>
      <c r="C20" s="195" t="s">
        <v>102</v>
      </c>
      <c r="D20" s="182" t="s">
        <v>86</v>
      </c>
      <c r="E20" s="183">
        <v>1</v>
      </c>
      <c r="F20" s="184"/>
      <c r="G20" s="185">
        <f>ROUND(E20*F20,2)</f>
        <v>0</v>
      </c>
      <c r="H20" s="184"/>
      <c r="I20" s="185">
        <f>ROUND(E20*H20,2)</f>
        <v>0</v>
      </c>
      <c r="J20" s="184"/>
      <c r="K20" s="185">
        <f>ROUND(E20*J20,2)</f>
        <v>0</v>
      </c>
      <c r="L20" s="185">
        <v>21</v>
      </c>
      <c r="M20" s="185">
        <f>G20*(1+L20/100)</f>
        <v>0</v>
      </c>
      <c r="N20" s="186">
        <v>0</v>
      </c>
      <c r="O20" s="186">
        <f>ROUND(E20*N20,5)</f>
        <v>0</v>
      </c>
      <c r="P20" s="186">
        <v>0</v>
      </c>
      <c r="Q20" s="186">
        <f>ROUND(E20*P20,5)</f>
        <v>0</v>
      </c>
      <c r="R20" s="186"/>
      <c r="S20" s="186"/>
      <c r="T20" s="187">
        <v>0</v>
      </c>
      <c r="U20" s="186">
        <f>ROUND(E20*T20,2)</f>
        <v>0</v>
      </c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87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>
      <c r="A21" s="6"/>
      <c r="B21" s="7" t="s">
        <v>103</v>
      </c>
      <c r="C21" s="196" t="s">
        <v>103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v>15</v>
      </c>
      <c r="AD21">
        <v>21</v>
      </c>
    </row>
    <row r="22" spans="1:60">
      <c r="A22" s="188"/>
      <c r="B22" s="189">
        <v>26</v>
      </c>
      <c r="C22" s="197" t="s">
        <v>103</v>
      </c>
      <c r="D22" s="190"/>
      <c r="E22" s="190"/>
      <c r="F22" s="190"/>
      <c r="G22" s="191">
        <f>G8+G10</f>
        <v>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C22">
        <f>SUMIF(L7:L20,AC21,G7:G20)</f>
        <v>0</v>
      </c>
      <c r="AD22">
        <f>SUMIF(L7:L20,AD21,G7:G20)</f>
        <v>0</v>
      </c>
      <c r="AE22" t="s">
        <v>104</v>
      </c>
    </row>
    <row r="23" spans="1:60">
      <c r="A23" s="6"/>
      <c r="B23" s="7" t="s">
        <v>103</v>
      </c>
      <c r="C23" s="196" t="s">
        <v>103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>
      <c r="A24" s="6"/>
      <c r="B24" s="7" t="s">
        <v>103</v>
      </c>
      <c r="C24" s="196" t="s">
        <v>103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>
      <c r="A25" s="267">
        <v>33</v>
      </c>
      <c r="B25" s="267"/>
      <c r="C25" s="268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>
      <c r="A26" s="248"/>
      <c r="B26" s="249"/>
      <c r="C26" s="250"/>
      <c r="D26" s="249"/>
      <c r="E26" s="249"/>
      <c r="F26" s="249"/>
      <c r="G26" s="251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E26" t="s">
        <v>105</v>
      </c>
    </row>
    <row r="27" spans="1:60">
      <c r="A27" s="252"/>
      <c r="B27" s="253"/>
      <c r="C27" s="254"/>
      <c r="D27" s="253"/>
      <c r="E27" s="253"/>
      <c r="F27" s="253"/>
      <c r="G27" s="25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>
      <c r="A28" s="252"/>
      <c r="B28" s="253"/>
      <c r="C28" s="254"/>
      <c r="D28" s="253"/>
      <c r="E28" s="253"/>
      <c r="F28" s="253"/>
      <c r="G28" s="25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>
      <c r="A29" s="252"/>
      <c r="B29" s="253"/>
      <c r="C29" s="254"/>
      <c r="D29" s="253"/>
      <c r="E29" s="253"/>
      <c r="F29" s="253"/>
      <c r="G29" s="25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>
      <c r="A30" s="256"/>
      <c r="B30" s="257"/>
      <c r="C30" s="258"/>
      <c r="D30" s="257"/>
      <c r="E30" s="257"/>
      <c r="F30" s="257"/>
      <c r="G30" s="259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>
      <c r="A31" s="6"/>
      <c r="B31" s="7" t="s">
        <v>103</v>
      </c>
      <c r="C31" s="196" t="s">
        <v>103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>
      <c r="C32" s="198"/>
      <c r="AE32" t="s">
        <v>106</v>
      </c>
    </row>
  </sheetData>
  <sheetProtection password="CC4E" sheet="1" objects="1" scenarios="1"/>
  <mergeCells count="6">
    <mergeCell ref="A26:G30"/>
    <mergeCell ref="A1:G1"/>
    <mergeCell ref="C2:G2"/>
    <mergeCell ref="C3:G3"/>
    <mergeCell ref="C4:G4"/>
    <mergeCell ref="A25:C25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2014-02-28T09:52:57Z</cp:lastPrinted>
  <dcterms:created xsi:type="dcterms:W3CDTF">2009-04-08T07:15:50Z</dcterms:created>
  <dcterms:modified xsi:type="dcterms:W3CDTF">2018-03-23T06:00:42Z</dcterms:modified>
</cp:coreProperties>
</file>